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3395" windowHeight="5190" activeTab="3"/>
  </bookViews>
  <sheets>
    <sheet name="Mérleg" sheetId="1" r:id="rId1"/>
    <sheet name="Eredmény" sheetId="2" r:id="rId2"/>
    <sheet name="Közhasznúsági" sheetId="3" r:id="rId3"/>
    <sheet name="Munka1" sheetId="4" r:id="rId4"/>
  </sheets>
  <definedNames/>
  <calcPr fullCalcOnLoad="1"/>
</workbook>
</file>

<file path=xl/sharedStrings.xml><?xml version="1.0" encoding="utf-8"?>
<sst xmlns="http://schemas.openxmlformats.org/spreadsheetml/2006/main" count="165" uniqueCount="141">
  <si>
    <t>Megnevezés</t>
  </si>
  <si>
    <t>A. Befektetett eszközök</t>
  </si>
  <si>
    <t>I.   Immateriális javak</t>
  </si>
  <si>
    <t>II.  Tárgyi eszközök</t>
  </si>
  <si>
    <t>III. Befektetett pénzügyi eszközök</t>
  </si>
  <si>
    <t>B. Forgóeszközök</t>
  </si>
  <si>
    <t>I.     Készletek</t>
  </si>
  <si>
    <t>II.    Követelések</t>
  </si>
  <si>
    <t>III.   Értékpapírok</t>
  </si>
  <si>
    <t>IV.   Pénzeszközök</t>
  </si>
  <si>
    <t>C. Aktív időbeli elhatárolások</t>
  </si>
  <si>
    <t>ESZKÖZÖK ÖSSZESEN</t>
  </si>
  <si>
    <t>D. Saját tőke</t>
  </si>
  <si>
    <t>I.   Induló tőke</t>
  </si>
  <si>
    <t>II.  Tőkeváltozás</t>
  </si>
  <si>
    <t>III. Lekötött tartalék</t>
  </si>
  <si>
    <t>IV. Értékelési tartalék</t>
  </si>
  <si>
    <t>V. Tárgyévi eredmény közhasznú tevékenységből</t>
  </si>
  <si>
    <t>VI. Tárgyévi eredmény vállalkozási tevékenységből</t>
  </si>
  <si>
    <t>E.   Céltartalék</t>
  </si>
  <si>
    <t>F.   Kötelezettségek</t>
  </si>
  <si>
    <t>I.  Hátrasorolt kötelezettségek</t>
  </si>
  <si>
    <t>II. Hosszú lejáratú kötelezettségek</t>
  </si>
  <si>
    <t>II. Rövid lejáratú kötelezettségek</t>
  </si>
  <si>
    <t>G. Passzív időbeli elhatárolás</t>
  </si>
  <si>
    <t>FORRÁSOK ÖSSZESEN</t>
  </si>
  <si>
    <t>Előző évek helyesbítése</t>
  </si>
  <si>
    <t>1. Értékesítés nettó árbevétele</t>
  </si>
  <si>
    <t>2. Aktivált saját teljesítmények értéke</t>
  </si>
  <si>
    <t>3. Egyéb bevételek</t>
  </si>
  <si>
    <t>ebből:</t>
  </si>
  <si>
    <t>- tagdíj, alapítótól kapott befizetés</t>
  </si>
  <si>
    <t>- támogatások</t>
  </si>
  <si>
    <t>4. Pénzügyi műveletek bevételei</t>
  </si>
  <si>
    <t>5. Rendkívüli bevételek</t>
  </si>
  <si>
    <t>- alapítótól kapott befizetés</t>
  </si>
  <si>
    <t>ebből: közhasznú tevékenység bevételei</t>
  </si>
  <si>
    <t>6. Anyagjellegű ráfordítások</t>
  </si>
  <si>
    <t>7. Személyi jellegű ráfordítások</t>
  </si>
  <si>
    <t>ebből: vezető tisztségviselők juttatásai</t>
  </si>
  <si>
    <t>8. Értékcsökkenési leírás</t>
  </si>
  <si>
    <t>9. Egyéb ráfordítások</t>
  </si>
  <si>
    <t>10. Pénzügyi műveletek ráfordításai</t>
  </si>
  <si>
    <t>11. Rendkívüli ráfordítások</t>
  </si>
  <si>
    <t>ebből: közhasznú tevékenység ráfordításai</t>
  </si>
  <si>
    <t>12. Adófizetési kötelezettség</t>
  </si>
  <si>
    <t>13. Jóváhagyott osztalék</t>
  </si>
  <si>
    <t>Tájékoztató adatok</t>
  </si>
  <si>
    <t>A. Központi költségvetési támogatás</t>
  </si>
  <si>
    <t>B. Helyi önkormányzati költségvetési támogatás</t>
  </si>
  <si>
    <t>C. Az Európai Unió strukturális alapjaiból, illetve a Kohéziós Alapból nyújtott támogatás</t>
  </si>
  <si>
    <t>D. Normatív támogatás</t>
  </si>
  <si>
    <t>E. A személyi jövedelamadó meghatározott részének adózó rendelkezése szerinti felhasználásáról szóló 1996. évi CXXVI. törvény alapján kiutalt összeg</t>
  </si>
  <si>
    <t>F. Közszolgáltatási bevétel</t>
  </si>
  <si>
    <r>
      <t>B.</t>
    </r>
    <r>
      <rPr>
        <b/>
        <sz val="12"/>
        <color indexed="8"/>
        <rFont val="Times New Roman"/>
        <family val="1"/>
      </rPr>
      <t> Összes ráfordítás (6+7+8+9+10+11)</t>
    </r>
  </si>
  <si>
    <r>
      <t>C.</t>
    </r>
    <r>
      <rPr>
        <b/>
        <sz val="12"/>
        <color indexed="8"/>
        <rFont val="Times New Roman"/>
        <family val="1"/>
      </rPr>
      <t> Adózás előtti eredmény (A-B)</t>
    </r>
  </si>
  <si>
    <r>
      <t>D.</t>
    </r>
    <r>
      <rPr>
        <b/>
        <sz val="12"/>
        <color indexed="8"/>
        <rFont val="Times New Roman"/>
        <family val="1"/>
      </rPr>
      <t> Adózott eredmény (C-12)</t>
    </r>
  </si>
  <si>
    <r>
      <t>E.</t>
    </r>
    <r>
      <rPr>
        <b/>
        <sz val="12"/>
        <color indexed="8"/>
        <rFont val="Times New Roman"/>
        <family val="1"/>
      </rPr>
      <t> Tárgyévi eredmény (D-13)</t>
    </r>
  </si>
  <si>
    <r>
      <t>A.</t>
    </r>
    <r>
      <rPr>
        <b/>
        <sz val="12"/>
        <color indexed="8"/>
        <rFont val="Times New Roman"/>
        <family val="1"/>
      </rPr>
      <t> Összes bevétel (1±2+3+4+5)</t>
    </r>
  </si>
  <si>
    <t>Alaptevékenység</t>
  </si>
  <si>
    <t xml:space="preserve"> Vállalkozási tevékenység </t>
  </si>
  <si>
    <t>Összesen</t>
  </si>
  <si>
    <t>MÉRLEG</t>
  </si>
  <si>
    <t xml:space="preserve"> EREDMÉNYKIMUTATÁS</t>
  </si>
  <si>
    <t>A közzétett adatokat könyvvizsgáló nem ellenőrizte.</t>
  </si>
  <si>
    <t>1. A szervezet azonosító adatai</t>
  </si>
  <si>
    <t>2. Tárgyévben végzett alapcél szerinti és közhasznú tevékenységek bemutatása</t>
  </si>
  <si>
    <t>3. Közhasznú tevékenységek bemutatása (tevékenységenként)</t>
  </si>
  <si>
    <t>4. Közhasznú tevékenység érdekében felhasznált vagyon kimutatása</t>
  </si>
  <si>
    <t>Felhasznált vagyonelem megnevezése</t>
  </si>
  <si>
    <t>Vagyonelem értéke*</t>
  </si>
  <si>
    <t>Felhasználás célja</t>
  </si>
  <si>
    <t>5. Cél szerinti juttatások kimutatása</t>
  </si>
  <si>
    <t>Cél szerinti juttatás megnevezése</t>
  </si>
  <si>
    <t>Előző év*</t>
  </si>
  <si>
    <t>Tárgyév*</t>
  </si>
  <si>
    <t>6. Vezető tisztségviselőknek nyújtott juttatás</t>
  </si>
  <si>
    <t>Tisztség</t>
  </si>
  <si>
    <t>Előző év (1)*</t>
  </si>
  <si>
    <t>Tárgyév (2)*</t>
  </si>
  <si>
    <t>A. Vezető tisztségviselőknek nyújtott juttatás összesen:</t>
  </si>
  <si>
    <t>7. Közhasznú jogállás megállapításához szükséges mutatók</t>
  </si>
  <si>
    <t>Alapadatok</t>
  </si>
  <si>
    <t>B. Éves összes bevétel</t>
  </si>
  <si>
    <t>D. közszolgáltatási bevétel</t>
  </si>
  <si>
    <t>E. normatív támogatás</t>
  </si>
  <si>
    <t>F. az Európai Unió strukturális alapjaiból, illetve a Kohéziós Alapból nyújtott támogatás</t>
  </si>
  <si>
    <t>G. Korrigált bevétel [B–(C+D+E+F)]</t>
  </si>
  <si>
    <t>H. Összes ráfordítás (kiadás)</t>
  </si>
  <si>
    <t>I. ebből személyi jellegű ráfordítás</t>
  </si>
  <si>
    <t>J. Közhasznú tevékenység ráfordításai</t>
  </si>
  <si>
    <t>K. Adózott eredmény</t>
  </si>
  <si>
    <t>L. A szervezet munkájában közreműködő közérdekű önkéntes tevékenységet végző személyek száma (főben; a közérdekű önkéntes tevékenységről szóló 2005. évi LXXXVIII. törvénynek megfelelően)</t>
  </si>
  <si>
    <t>Erőforrás-ellátottság mutatói</t>
  </si>
  <si>
    <t>Mutató teljesítése</t>
  </si>
  <si>
    <t>Ectv. 32. § (4) a) [(B1+B2)/2&gt;1.000.000,- Ft]</t>
  </si>
  <si>
    <t>Igen</t>
  </si>
  <si>
    <t>Nem</t>
  </si>
  <si>
    <r>
      <t>Ectv. 32. § (4) b) [K1+K2</t>
    </r>
    <r>
      <rPr>
        <u val="single"/>
        <sz val="12"/>
        <color indexed="8"/>
        <rFont val="Times New Roman"/>
        <family val="1"/>
      </rPr>
      <t>&gt;</t>
    </r>
    <r>
      <rPr>
        <sz val="12"/>
        <color indexed="8"/>
        <rFont val="Times New Roman"/>
        <family val="1"/>
      </rPr>
      <t>0]</t>
    </r>
  </si>
  <si>
    <r>
      <t>Ectv. 32. § (4) c) [(I1+I2–A1–A2)/(H1+H2)</t>
    </r>
    <r>
      <rPr>
        <u val="single"/>
        <sz val="12"/>
        <color indexed="8"/>
        <rFont val="Times New Roman"/>
        <family val="1"/>
      </rPr>
      <t>&gt;</t>
    </r>
    <r>
      <rPr>
        <sz val="12"/>
        <color indexed="8"/>
        <rFont val="Times New Roman"/>
        <family val="1"/>
      </rPr>
      <t>0,25]</t>
    </r>
  </si>
  <si>
    <t>Társadalmi támogatottság mutatói</t>
  </si>
  <si>
    <r>
      <t>Ectv. 32. § (5) a) [(C1+C2)/(G1+G2)</t>
    </r>
    <r>
      <rPr>
        <u val="single"/>
        <sz val="12"/>
        <color indexed="8"/>
        <rFont val="Times New Roman"/>
        <family val="1"/>
      </rPr>
      <t>&gt;</t>
    </r>
    <r>
      <rPr>
        <sz val="12"/>
        <color indexed="8"/>
        <rFont val="Times New Roman"/>
        <family val="1"/>
      </rPr>
      <t>0,02]</t>
    </r>
  </si>
  <si>
    <r>
      <t>Ectv. 32. § (5) b) [(J1+J2)/(H1+H2)</t>
    </r>
    <r>
      <rPr>
        <u val="single"/>
        <sz val="12"/>
        <color indexed="8"/>
        <rFont val="Times New Roman"/>
        <family val="1"/>
      </rPr>
      <t>&gt;</t>
    </r>
    <r>
      <rPr>
        <sz val="12"/>
        <color indexed="8"/>
        <rFont val="Times New Roman"/>
        <family val="1"/>
      </rPr>
      <t>0,5]</t>
    </r>
  </si>
  <si>
    <r>
      <t>Ectv. 32. § (5) c) [(L1+L2)/2</t>
    </r>
    <r>
      <rPr>
        <u val="single"/>
        <sz val="12"/>
        <color indexed="8"/>
        <rFont val="Times New Roman"/>
        <family val="1"/>
      </rPr>
      <t>&gt;</t>
    </r>
    <r>
      <rPr>
        <sz val="12"/>
        <color indexed="8"/>
        <rFont val="Times New Roman"/>
        <family val="1"/>
      </rPr>
      <t>10 fő]</t>
    </r>
  </si>
  <si>
    <t>KÖZHASZNÚSÁGI MELLÉKLET</t>
  </si>
  <si>
    <t xml:space="preserve">2011. évi CXC. törvény </t>
  </si>
  <si>
    <t>C. a személyi jövedelemadó meghatározott részének az adózó rendelkezése szerinti felhasználásáról szóló 1996. évi CXXVI. törvény alapján átutalt összeg</t>
  </si>
  <si>
    <t>Közhasznú tevékenység megnevezése:</t>
  </si>
  <si>
    <t>Közhasznú tevékenységhez kapcsolódó közfeladat, jogszabályhely:</t>
  </si>
  <si>
    <t>Közhasznú tevékenység célcsoportja:</t>
  </si>
  <si>
    <t>Közhasznú tevékenységből részesülők létszáma:</t>
  </si>
  <si>
    <t>Név:</t>
  </si>
  <si>
    <t>Bejegyző határozat száma:</t>
  </si>
  <si>
    <t>Nyilvántartási szám:</t>
  </si>
  <si>
    <t>Képviselő neve:</t>
  </si>
  <si>
    <t>Székhely:</t>
  </si>
  <si>
    <t>* Adatok ezer forintban.</t>
  </si>
  <si>
    <t>Adatok ezer forintban.</t>
  </si>
  <si>
    <t>elnök</t>
  </si>
  <si>
    <t>Csillagberek Waldorf Alapítvány</t>
  </si>
  <si>
    <t>Mészáros Anikó</t>
  </si>
  <si>
    <t>Csillagberek Waldorf Óvoda</t>
  </si>
  <si>
    <t>2013. év</t>
  </si>
  <si>
    <t>Csillagberek Waldorf Általános Iskola és Alapfokú Művészeti Iskola</t>
  </si>
  <si>
    <t xml:space="preserve">CSILLAGBEREK WALDORF ALAPíTVÁNY 2014. ÉVI EGYSZERŰSÍTETT ÉVES BESZÁMOLÓJA </t>
  </si>
  <si>
    <t>2013.12.31</t>
  </si>
  <si>
    <t>2014.12.31</t>
  </si>
  <si>
    <t>2014. év</t>
  </si>
  <si>
    <t>Budapest, 2015. május 30 .</t>
  </si>
  <si>
    <t xml:space="preserve"> </t>
  </si>
  <si>
    <t xml:space="preserve">  </t>
  </si>
  <si>
    <t>Budapest, 2015. május 30.</t>
  </si>
  <si>
    <t>100 fő</t>
  </si>
  <si>
    <t>Budapest, 2014. május 30.</t>
  </si>
  <si>
    <t>11.143</t>
  </si>
  <si>
    <t>1135 Budapest, Kisgömb u. 6/2. IV/3.</t>
  </si>
  <si>
    <t>óvoda és általános iskola fenntartása</t>
  </si>
  <si>
    <t>Csillagberek Waldorf Óvoda, Csillagberek Waldorf Általános Iskola és Alapfokú Művészeti Iskola</t>
  </si>
  <si>
    <t>Közhasznú tevékenység főbb eredményei: Csillagberek Waldorf Óvoda és a Csillagberek Waldorf Általános Iskola és Alapfokú Művészeti Iskola fenntartása, 2. osztály indítása</t>
  </si>
  <si>
    <t>14.Pk.60.344/2010/4.</t>
  </si>
  <si>
    <t xml:space="preserve">Az Alapítvány a Csillagberek Waldorf Óvoda és Csillagberek Waldorf Általános Iskola és Alapfokú Művészeti Iskola alapítója és fenntartója. Alapítványunk a Waldorf pedagógia elvei szerint tevékenykedik. Elsődleges célunk a waldorf pedagógia módszertana szerinti óvoda és iskola fenntartása, működtetése és a waldorf pedagógia terjesztése minél szélesebb körben. A 2014-es évben ezen cél elérése érdekében az alábbi lépéseket tettük meg:
Az alapítvány továbbra is részt vett a hazai waldorf közösség életében a Magyar Waldorf Szövetség tagjaként és támogatja  a Waldorf Ház szolgáltatásait. 
Két ellenőrzés zajlott az évben: fenntartói törvényességi ellenőrzés (Budapest Főváros Kormányhivatala) és az állami normatív támogatások felhasználásának ellenőrzése (Magyar Államkincstár), melyek során az ellenőrző szervek mindent rendben találtak.
Hazai civil szervezeteknek szóló, működési célú pályázatokon indultunk, tárgyévben a NEA pályázatán és a Várépítő pályázaton, eredménytelenül.
Facebook- és weboldalunkat fejlesztettük, az ott található tartalmakat rendszeresen frissítettük, aktualizáltuk.
A 2014-es évben az alapító okiratban megfogalmazott céljaink elérése érdekében az alábbi lépéseket tettük meg az óvodában: 
A 2010-es évben óvoda céljára bérelt ingatlanban állagmegőrző és értéknövelő beruházásokat eszközöltünk, hogy az ingatlan megfeleljen az óvodaépület követelményeinek és a biztonságos működés feltételeinek.
A waldorf óvoda működési engedélyének fenntartásához szükséges szakhatósági engedélyeket felülvizsgáltuk.
A Kisberek néven 2010-ben elindított baba-mama délutánokat továbbra is heti egy alkalommal megtartottuk, a waldorf pedagógia iránt érdeklő, kisgyerekes (3 év alatti) családok részére, ahol közelebbről megismerkedhettek a steineri filozófia alapelveivel.
A waldorf pedagógiát népszerűsítő előadásokat szerveztünk neves előadók részvételével, hogy minél többen megismerjék a waldorf pedagógia elveit.
Alkalomszerűen a waldorf pedagógia elvein alapuló kézműves foglalkozásokat tartottunk az érdeklődő szülőknek.
Augusztusban családi tábort szerveztünk, hogy a csatlakozó családok jobban megismerjék egymást és a közösséget.
 A 2014-as évben az alapító okiratban megfogalmazott céljaink elérése érdekében az alábbi lépéseket tettük meg az iskolában:
• felmenő rendszerben bővítettük az iskolát a következő első osztállyal
• bővítettük a tanári közösséget
• információs és tájékoztató esteket szerveztünk az érdeklődő családok számára
• az év folyamán gyermekneveléssel és pedagógiával kapcsolatos előadásokat tartottunk az érdeklődőknek
</t>
  </si>
</sst>
</file>

<file path=xl/styles.xml><?xml version="1.0" encoding="utf-8"?>
<styleSheet xmlns="http://schemas.openxmlformats.org/spreadsheetml/2006/main">
  <numFmts count="2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yyyy\.mm\.dd;@"/>
    <numFmt numFmtId="174" formatCode="&quot;Igen&quot;;&quot;Igen&quot;;&quot;Nem&quot;"/>
    <numFmt numFmtId="175" formatCode="&quot;Igaz&quot;;&quot;Igaz&quot;;&quot;Hamis&quot;"/>
    <numFmt numFmtId="176" formatCode="&quot;Be&quot;;&quot;Be&quot;;&quot;Ki&quot;"/>
    <numFmt numFmtId="177" formatCode="[$€-2]\ #\ ##,000_);[Red]\([$€-2]\ #\ ##,000\)"/>
    <numFmt numFmtId="178" formatCode="#\ ##,000"/>
    <numFmt numFmtId="179" formatCode="#\ ##0.00"/>
  </numFmts>
  <fonts count="53">
    <font>
      <sz val="11"/>
      <color theme="1"/>
      <name val="Calibri"/>
      <family val="2"/>
    </font>
    <font>
      <sz val="11"/>
      <color indexed="8"/>
      <name val="Calibri"/>
      <family val="2"/>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i/>
      <sz val="12"/>
      <color indexed="8"/>
      <name val="Times New Roman"/>
      <family val="1"/>
    </font>
    <font>
      <b/>
      <i/>
      <sz val="12"/>
      <color indexed="8"/>
      <name val="Times New Roman"/>
      <family val="1"/>
    </font>
    <font>
      <b/>
      <sz val="14"/>
      <color indexed="8"/>
      <name val="Times New Roman"/>
      <family val="1"/>
    </font>
    <font>
      <u val="single"/>
      <sz val="12"/>
      <color indexed="8"/>
      <name val="Times New Roman"/>
      <family val="1"/>
    </font>
    <font>
      <sz val="8"/>
      <color indexed="8"/>
      <name val="Times New Roman"/>
      <family val="1"/>
    </font>
    <font>
      <b/>
      <sz val="14"/>
      <name val="Times New Roman"/>
      <family val="1"/>
    </font>
    <font>
      <sz val="11"/>
      <name val="Calibri"/>
      <family val="2"/>
    </font>
    <font>
      <b/>
      <sz val="12"/>
      <name val="Times New Roman"/>
      <family val="1"/>
    </font>
    <font>
      <sz val="12"/>
      <name val="Times New Roman"/>
      <family val="1"/>
    </font>
    <font>
      <b/>
      <i/>
      <sz val="12"/>
      <name val="Times New Roman"/>
      <family val="1"/>
    </font>
    <font>
      <sz val="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0" fillId="22" borderId="7" applyNumberFormat="0" applyFont="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5" fillId="29" borderId="0" applyNumberFormat="0" applyBorder="0" applyAlignment="0" applyProtection="0"/>
    <xf numFmtId="0" fontId="46" fillId="30" borderId="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51" fillId="32" borderId="0" applyNumberFormat="0" applyBorder="0" applyAlignment="0" applyProtection="0"/>
    <xf numFmtId="0" fontId="52" fillId="30" borderId="1" applyNumberFormat="0" applyAlignment="0" applyProtection="0"/>
    <xf numFmtId="9" fontId="0" fillId="0" borderId="0" applyFont="0" applyFill="0" applyBorder="0" applyAlignment="0" applyProtection="0"/>
  </cellStyleXfs>
  <cellXfs count="73">
    <xf numFmtId="0" fontId="0" fillId="0" borderId="0" xfId="0" applyFont="1" applyAlignment="1">
      <alignment/>
    </xf>
    <xf numFmtId="0" fontId="5" fillId="0" borderId="0" xfId="0" applyFont="1" applyFill="1" applyAlignment="1">
      <alignment/>
    </xf>
    <xf numFmtId="0" fontId="8" fillId="0" borderId="0" xfId="0" applyFont="1" applyFill="1" applyAlignment="1">
      <alignment/>
    </xf>
    <xf numFmtId="0" fontId="2" fillId="0" borderId="10" xfId="0" applyFont="1" applyFill="1" applyBorder="1" applyAlignment="1">
      <alignment horizontal="left" vertical="center" wrapText="1" inden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3" fillId="0" borderId="10" xfId="0" applyFont="1" applyFill="1" applyBorder="1" applyAlignment="1">
      <alignment vertical="center" wrapText="1"/>
    </xf>
    <xf numFmtId="3" fontId="2" fillId="0" borderId="10" xfId="0" applyNumberFormat="1" applyFont="1" applyFill="1" applyBorder="1" applyAlignment="1">
      <alignment wrapText="1"/>
    </xf>
    <xf numFmtId="3" fontId="2" fillId="0" borderId="10"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3" fontId="2" fillId="0" borderId="10" xfId="0" applyNumberFormat="1" applyFont="1" applyBorder="1" applyAlignment="1">
      <alignment vertical="center" wrapText="1"/>
    </xf>
    <xf numFmtId="3" fontId="5" fillId="0" borderId="0" xfId="0" applyNumberFormat="1" applyFont="1" applyFill="1" applyAlignment="1">
      <alignment/>
    </xf>
    <xf numFmtId="0" fontId="5" fillId="0" borderId="10" xfId="0" applyFont="1" applyFill="1" applyBorder="1" applyAlignment="1">
      <alignment/>
    </xf>
    <xf numFmtId="0" fontId="10" fillId="0" borderId="0" xfId="0" applyFont="1" applyAlignment="1">
      <alignment vertical="center"/>
    </xf>
    <xf numFmtId="0" fontId="5" fillId="0" borderId="0" xfId="0" applyFont="1" applyAlignment="1">
      <alignment horizontal="right"/>
    </xf>
    <xf numFmtId="0" fontId="11" fillId="0" borderId="0" xfId="0" applyFont="1" applyAlignment="1">
      <alignment/>
    </xf>
    <xf numFmtId="0" fontId="12" fillId="0" borderId="0" xfId="0" applyFont="1" applyAlignment="1">
      <alignment/>
    </xf>
    <xf numFmtId="0" fontId="13" fillId="0" borderId="10" xfId="0" applyFont="1" applyBorder="1" applyAlignment="1">
      <alignment vertical="center" wrapText="1"/>
    </xf>
    <xf numFmtId="0" fontId="14" fillId="0" borderId="10" xfId="0" applyFont="1" applyBorder="1" applyAlignment="1">
      <alignment horizontal="left" vertical="center" wrapText="1" indent="1"/>
    </xf>
    <xf numFmtId="3" fontId="13" fillId="0" borderId="10" xfId="0" applyNumberFormat="1" applyFont="1" applyBorder="1" applyAlignment="1">
      <alignment horizontal="right" vertical="center" wrapText="1"/>
    </xf>
    <xf numFmtId="3"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3" fontId="15" fillId="0" borderId="10" xfId="0" applyNumberFormat="1" applyFont="1" applyBorder="1" applyAlignment="1">
      <alignment horizontal="right" vertical="center" wrapText="1"/>
    </xf>
    <xf numFmtId="0" fontId="14" fillId="0" borderId="0" xfId="0" applyFont="1" applyFill="1" applyBorder="1" applyAlignment="1">
      <alignment horizontal="left" vertical="center"/>
    </xf>
    <xf numFmtId="3" fontId="8" fillId="0" borderId="0" xfId="0" applyNumberFormat="1" applyFont="1" applyAlignment="1">
      <alignment/>
    </xf>
    <xf numFmtId="3" fontId="5" fillId="0" borderId="0" xfId="0" applyNumberFormat="1" applyFont="1" applyAlignment="1">
      <alignment/>
    </xf>
    <xf numFmtId="3" fontId="5" fillId="0" borderId="0" xfId="0" applyNumberFormat="1" applyFont="1" applyAlignment="1">
      <alignment horizontal="right"/>
    </xf>
    <xf numFmtId="3" fontId="5" fillId="0" borderId="10" xfId="0" applyNumberFormat="1" applyFont="1" applyBorder="1" applyAlignment="1">
      <alignment/>
    </xf>
    <xf numFmtId="3" fontId="4" fillId="0" borderId="10" xfId="0" applyNumberFormat="1" applyFont="1" applyBorder="1" applyAlignment="1">
      <alignment vertical="top"/>
    </xf>
    <xf numFmtId="3" fontId="4" fillId="0" borderId="10"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3" fontId="2" fillId="0" borderId="10" xfId="0" applyNumberFormat="1" applyFont="1" applyBorder="1" applyAlignment="1">
      <alignment horizontal="left" vertical="center" indent="2"/>
    </xf>
    <xf numFmtId="3" fontId="2" fillId="0" borderId="10" xfId="0" applyNumberFormat="1" applyFont="1" applyBorder="1" applyAlignment="1">
      <alignment horizontal="left" vertical="center" indent="5"/>
    </xf>
    <xf numFmtId="3" fontId="2" fillId="0" borderId="10" xfId="0" applyNumberFormat="1" applyFont="1" applyBorder="1" applyAlignment="1">
      <alignment horizontal="left" vertical="center" indent="6"/>
    </xf>
    <xf numFmtId="3" fontId="7" fillId="0" borderId="10" xfId="0" applyNumberFormat="1" applyFont="1" applyBorder="1" applyAlignment="1">
      <alignment horizontal="justify" vertical="center"/>
    </xf>
    <xf numFmtId="3" fontId="3" fillId="0" borderId="10" xfId="0" applyNumberFormat="1" applyFont="1" applyBorder="1" applyAlignment="1">
      <alignment vertical="center"/>
    </xf>
    <xf numFmtId="3" fontId="7" fillId="0" borderId="0" xfId="0" applyNumberFormat="1" applyFont="1" applyFill="1" applyBorder="1" applyAlignment="1">
      <alignment horizontal="justify" vertical="center"/>
    </xf>
    <xf numFmtId="3" fontId="5" fillId="0" borderId="0" xfId="0" applyNumberFormat="1" applyFont="1" applyFill="1" applyBorder="1" applyAlignment="1">
      <alignment/>
    </xf>
    <xf numFmtId="3" fontId="2" fillId="0" borderId="0" xfId="0" applyNumberFormat="1" applyFont="1" applyFill="1" applyBorder="1" applyAlignment="1">
      <alignment horizontal="justify" vertical="center"/>
    </xf>
    <xf numFmtId="3" fontId="2" fillId="0" borderId="0" xfId="0" applyNumberFormat="1" applyFont="1" applyFill="1" applyBorder="1" applyAlignment="1">
      <alignment horizontal="left" vertical="center"/>
    </xf>
    <xf numFmtId="3" fontId="2" fillId="0" borderId="10" xfId="0" applyNumberFormat="1" applyFont="1" applyBorder="1" applyAlignment="1">
      <alignment vertical="center"/>
    </xf>
    <xf numFmtId="3" fontId="5" fillId="0" borderId="0" xfId="0" applyNumberFormat="1" applyFont="1" applyAlignment="1">
      <alignment/>
    </xf>
    <xf numFmtId="3" fontId="4" fillId="0" borderId="10" xfId="0" applyNumberFormat="1" applyFont="1" applyBorder="1" applyAlignment="1">
      <alignment vertical="top" wrapText="1"/>
    </xf>
    <xf numFmtId="3" fontId="7" fillId="0" borderId="0" xfId="0" applyNumberFormat="1" applyFont="1" applyFill="1" applyBorder="1" applyAlignment="1">
      <alignment vertical="center"/>
    </xf>
    <xf numFmtId="3" fontId="4" fillId="33" borderId="10" xfId="0" applyNumberFormat="1" applyFont="1" applyFill="1" applyBorder="1" applyAlignment="1">
      <alignment horizontal="center" vertical="top" wrapText="1"/>
    </xf>
    <xf numFmtId="3" fontId="2" fillId="33" borderId="10" xfId="0" applyNumberFormat="1" applyFont="1" applyFill="1" applyBorder="1" applyAlignment="1">
      <alignment vertical="center"/>
    </xf>
    <xf numFmtId="3" fontId="3" fillId="33" borderId="10" xfId="0" applyNumberFormat="1" applyFont="1" applyFill="1" applyBorder="1" applyAlignment="1">
      <alignment vertical="center"/>
    </xf>
    <xf numFmtId="3" fontId="2" fillId="33" borderId="10" xfId="0" applyNumberFormat="1" applyFont="1" applyFill="1" applyBorder="1" applyAlignment="1">
      <alignment horizontal="left" vertical="center" indent="2"/>
    </xf>
    <xf numFmtId="3" fontId="5" fillId="33" borderId="0" xfId="0" applyNumberFormat="1" applyFont="1" applyFill="1" applyBorder="1" applyAlignment="1">
      <alignment/>
    </xf>
    <xf numFmtId="0" fontId="2" fillId="0" borderId="10" xfId="0" applyFont="1" applyFill="1" applyBorder="1" applyAlignment="1">
      <alignment horizontal="left" vertical="center" wrapText="1"/>
    </xf>
    <xf numFmtId="173" fontId="1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xf>
    <xf numFmtId="0" fontId="3" fillId="0" borderId="10" xfId="0" applyFont="1" applyFill="1" applyBorder="1" applyAlignment="1">
      <alignment vertical="center" wrapText="1"/>
    </xf>
    <xf numFmtId="3" fontId="2" fillId="0" borderId="10" xfId="0" applyNumberFormat="1" applyFont="1" applyBorder="1" applyAlignment="1">
      <alignment vertical="center"/>
    </xf>
    <xf numFmtId="3" fontId="2" fillId="33" borderId="10" xfId="0" applyNumberFormat="1" applyFont="1" applyFill="1" applyBorder="1" applyAlignment="1">
      <alignment vertical="center"/>
    </xf>
    <xf numFmtId="3" fontId="2" fillId="0" borderId="10" xfId="0" applyNumberFormat="1" applyFont="1" applyBorder="1" applyAlignment="1">
      <alignment horizontal="left" vertical="center" wrapText="1" indent="1"/>
    </xf>
    <xf numFmtId="0" fontId="3" fillId="0" borderId="10" xfId="0" applyNumberFormat="1" applyFont="1" applyBorder="1" applyAlignment="1">
      <alignment horizontal="center"/>
    </xf>
    <xf numFmtId="3" fontId="3" fillId="0" borderId="10" xfId="0" applyNumberFormat="1" applyFont="1" applyBorder="1" applyAlignment="1">
      <alignment horizontal="left" vertical="center"/>
    </xf>
    <xf numFmtId="3" fontId="3" fillId="0" borderId="10" xfId="0" applyNumberFormat="1" applyFont="1" applyBorder="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3"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4" fillId="0" borderId="10" xfId="0" applyFont="1" applyFill="1" applyBorder="1" applyAlignment="1">
      <alignment vertical="center" wrapText="1"/>
    </xf>
    <xf numFmtId="0" fontId="5" fillId="0" borderId="10" xfId="0" applyFont="1" applyFill="1" applyBorder="1" applyAlignment="1">
      <alignment vertical="top" wrapText="1"/>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 2"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E37"/>
  <sheetViews>
    <sheetView zoomScalePageLayoutView="0" workbookViewId="0" topLeftCell="A1">
      <selection activeCell="B34" sqref="B34"/>
    </sheetView>
  </sheetViews>
  <sheetFormatPr defaultColWidth="9.140625" defaultRowHeight="15"/>
  <cols>
    <col min="1" max="1" width="9.140625" style="17" customWidth="1"/>
    <col min="2" max="2" width="54.28125" style="17" customWidth="1"/>
    <col min="3" max="5" width="13.7109375" style="17" customWidth="1"/>
    <col min="6" max="16384" width="9.140625" style="17" customWidth="1"/>
  </cols>
  <sheetData>
    <row r="1" ht="18.75">
      <c r="B1" s="16" t="s">
        <v>124</v>
      </c>
    </row>
    <row r="2" ht="18.75">
      <c r="B2" s="16" t="s">
        <v>62</v>
      </c>
    </row>
    <row r="3" ht="15">
      <c r="E3" s="15" t="s">
        <v>117</v>
      </c>
    </row>
    <row r="4" spans="2:5" ht="29.25" customHeight="1">
      <c r="B4" s="18" t="s">
        <v>0</v>
      </c>
      <c r="C4" s="51" t="s">
        <v>125</v>
      </c>
      <c r="D4" s="18" t="s">
        <v>26</v>
      </c>
      <c r="E4" s="51" t="s">
        <v>126</v>
      </c>
    </row>
    <row r="5" spans="2:5" ht="15.75">
      <c r="B5" s="18" t="s">
        <v>1</v>
      </c>
      <c r="C5" s="20">
        <f>SUM(C6:C8)</f>
        <v>1497</v>
      </c>
      <c r="D5" s="20"/>
      <c r="E5" s="20">
        <f>SUM(E6:E8)</f>
        <v>1467</v>
      </c>
    </row>
    <row r="6" spans="2:5" ht="15.75">
      <c r="B6" s="19" t="s">
        <v>2</v>
      </c>
      <c r="C6" s="21"/>
      <c r="D6" s="21"/>
      <c r="E6" s="21"/>
    </row>
    <row r="7" spans="2:5" ht="15.75">
      <c r="B7" s="19" t="s">
        <v>3</v>
      </c>
      <c r="C7" s="21">
        <v>1497</v>
      </c>
      <c r="D7" s="21"/>
      <c r="E7" s="21">
        <v>1467</v>
      </c>
    </row>
    <row r="8" spans="2:5" ht="15.75">
      <c r="B8" s="19" t="s">
        <v>4</v>
      </c>
      <c r="C8" s="21"/>
      <c r="D8" s="21"/>
      <c r="E8" s="21"/>
    </row>
    <row r="9" spans="2:5" ht="15" customHeight="1">
      <c r="B9" s="18" t="s">
        <v>5</v>
      </c>
      <c r="C9" s="20">
        <f>SUM(C10:C13)</f>
        <v>1839</v>
      </c>
      <c r="D9" s="20">
        <f>SUM(D10:D13)</f>
        <v>0</v>
      </c>
      <c r="E9" s="20">
        <f>SUM(E10:E13)</f>
        <v>8482</v>
      </c>
    </row>
    <row r="10" spans="2:5" ht="15.75">
      <c r="B10" s="19" t="s">
        <v>6</v>
      </c>
      <c r="C10" s="21"/>
      <c r="D10" s="21"/>
      <c r="E10" s="21"/>
    </row>
    <row r="11" spans="2:5" ht="15.75">
      <c r="B11" s="19" t="s">
        <v>7</v>
      </c>
      <c r="C11" s="21">
        <v>163</v>
      </c>
      <c r="D11" s="21"/>
      <c r="E11" s="21">
        <v>109</v>
      </c>
    </row>
    <row r="12" spans="2:5" ht="15.75">
      <c r="B12" s="19" t="s">
        <v>8</v>
      </c>
      <c r="C12" s="21"/>
      <c r="D12" s="21"/>
      <c r="E12" s="21"/>
    </row>
    <row r="13" spans="2:5" ht="15.75">
      <c r="B13" s="19" t="s">
        <v>9</v>
      </c>
      <c r="C13" s="21">
        <v>1676</v>
      </c>
      <c r="D13" s="21"/>
      <c r="E13" s="21">
        <v>8373</v>
      </c>
    </row>
    <row r="14" spans="2:5" ht="15.75">
      <c r="B14" s="18" t="s">
        <v>10</v>
      </c>
      <c r="C14" s="20">
        <v>0</v>
      </c>
      <c r="D14" s="20"/>
      <c r="E14" s="20">
        <v>0</v>
      </c>
    </row>
    <row r="15" spans="2:5" ht="15.75">
      <c r="B15" s="22" t="s">
        <v>11</v>
      </c>
      <c r="C15" s="23">
        <f>C5+C9+C14</f>
        <v>3336</v>
      </c>
      <c r="D15" s="23">
        <f>D5+D9+D14</f>
        <v>0</v>
      </c>
      <c r="E15" s="23">
        <f>E5+E9+E14</f>
        <v>9949</v>
      </c>
    </row>
    <row r="16" spans="2:5" ht="15.75">
      <c r="B16" s="18" t="s">
        <v>12</v>
      </c>
      <c r="C16" s="20">
        <v>2794</v>
      </c>
      <c r="D16" s="20">
        <f>SUM(D17:D22)</f>
        <v>0</v>
      </c>
      <c r="E16" s="20">
        <f>SUM(E17:E22)</f>
        <v>9025</v>
      </c>
    </row>
    <row r="17" spans="2:5" ht="15.75">
      <c r="B17" s="19" t="s">
        <v>13</v>
      </c>
      <c r="C17" s="21">
        <v>500</v>
      </c>
      <c r="D17" s="21"/>
      <c r="E17" s="21">
        <v>500</v>
      </c>
    </row>
    <row r="18" spans="2:5" ht="15.75">
      <c r="B18" s="19" t="s">
        <v>14</v>
      </c>
      <c r="C18" s="21">
        <v>605</v>
      </c>
      <c r="D18" s="21"/>
      <c r="E18" s="21">
        <v>2294</v>
      </c>
    </row>
    <row r="19" spans="2:5" ht="15.75">
      <c r="B19" s="19" t="s">
        <v>15</v>
      </c>
      <c r="C19" s="21"/>
      <c r="D19" s="21"/>
      <c r="E19" s="21"/>
    </row>
    <row r="20" spans="2:5" ht="15.75">
      <c r="B20" s="19" t="s">
        <v>16</v>
      </c>
      <c r="C20" s="21"/>
      <c r="D20" s="21"/>
      <c r="E20" s="21"/>
    </row>
    <row r="21" spans="2:5" ht="15.75">
      <c r="B21" s="19" t="s">
        <v>17</v>
      </c>
      <c r="C21" s="21">
        <v>1689</v>
      </c>
      <c r="D21" s="21"/>
      <c r="E21" s="21">
        <v>6231</v>
      </c>
    </row>
    <row r="22" spans="2:5" ht="15.75">
      <c r="B22" s="19" t="s">
        <v>18</v>
      </c>
      <c r="C22" s="21"/>
      <c r="D22" s="21"/>
      <c r="E22" s="21"/>
    </row>
    <row r="23" spans="2:5" ht="15.75">
      <c r="B23" s="18" t="s">
        <v>19</v>
      </c>
      <c r="C23" s="20"/>
      <c r="D23" s="20"/>
      <c r="E23" s="20"/>
    </row>
    <row r="24" spans="2:5" ht="15.75">
      <c r="B24" s="18" t="s">
        <v>20</v>
      </c>
      <c r="C24" s="20">
        <f>SUM(C25:C27)</f>
        <v>542</v>
      </c>
      <c r="D24" s="20"/>
      <c r="E24" s="20">
        <v>924</v>
      </c>
    </row>
    <row r="25" spans="2:5" ht="15.75">
      <c r="B25" s="19" t="s">
        <v>21</v>
      </c>
      <c r="C25" s="21"/>
      <c r="D25" s="21"/>
      <c r="E25" s="21"/>
    </row>
    <row r="26" spans="2:5" ht="15.75">
      <c r="B26" s="19" t="s">
        <v>22</v>
      </c>
      <c r="C26" s="21"/>
      <c r="D26" s="21"/>
      <c r="E26" s="21"/>
    </row>
    <row r="27" spans="2:5" ht="15.75">
      <c r="B27" s="19" t="s">
        <v>23</v>
      </c>
      <c r="C27" s="21">
        <v>542</v>
      </c>
      <c r="D27" s="21"/>
      <c r="E27" s="21">
        <v>924</v>
      </c>
    </row>
    <row r="28" spans="2:5" ht="15.75">
      <c r="B28" s="18" t="s">
        <v>24</v>
      </c>
      <c r="C28" s="20"/>
      <c r="D28" s="20"/>
      <c r="E28" s="20"/>
    </row>
    <row r="29" spans="2:5" ht="15.75">
      <c r="B29" s="22" t="s">
        <v>25</v>
      </c>
      <c r="C29" s="23">
        <f>C16+C23+C24+C28</f>
        <v>3336</v>
      </c>
      <c r="D29" s="23">
        <f>D16+D23+D24+D28</f>
        <v>0</v>
      </c>
      <c r="E29" s="23">
        <f>E16+E24</f>
        <v>9949</v>
      </c>
    </row>
    <row r="31" ht="15.75">
      <c r="B31" s="24" t="s">
        <v>64</v>
      </c>
    </row>
    <row r="34" ht="15">
      <c r="B34" s="17" t="s">
        <v>133</v>
      </c>
    </row>
    <row r="36" ht="15">
      <c r="D36" s="17" t="s">
        <v>120</v>
      </c>
    </row>
    <row r="37" ht="15">
      <c r="D37" s="17" t="s">
        <v>118</v>
      </c>
    </row>
  </sheetData>
  <sheetProtection/>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B1:K45"/>
  <sheetViews>
    <sheetView zoomScale="85" zoomScaleNormal="85" zoomScalePageLayoutView="0" workbookViewId="0" topLeftCell="B1">
      <selection activeCell="C23" sqref="A23:IV23"/>
    </sheetView>
  </sheetViews>
  <sheetFormatPr defaultColWidth="9.140625" defaultRowHeight="15"/>
  <cols>
    <col min="1" max="1" width="4.421875" style="26" customWidth="1"/>
    <col min="2" max="2" width="54.8515625" style="26" customWidth="1"/>
    <col min="3" max="3" width="16.57421875" style="42" customWidth="1"/>
    <col min="4" max="4" width="15.7109375" style="26" customWidth="1"/>
    <col min="5" max="5" width="22.28125" style="26" customWidth="1"/>
    <col min="6" max="6" width="11.140625" style="26" customWidth="1"/>
    <col min="7" max="7" width="9.28125" style="26" customWidth="1"/>
    <col min="8" max="8" width="12.140625" style="26" customWidth="1"/>
    <col min="9" max="9" width="17.140625" style="26" customWidth="1"/>
    <col min="10" max="11" width="15.7109375" style="26" customWidth="1"/>
    <col min="12" max="12" width="2.8515625" style="26" customWidth="1"/>
    <col min="13" max="16384" width="9.140625" style="26" customWidth="1"/>
  </cols>
  <sheetData>
    <row r="1" ht="18.75">
      <c r="B1" s="25" t="s">
        <v>124</v>
      </c>
    </row>
    <row r="2" ht="18.75">
      <c r="B2" s="25" t="s">
        <v>63</v>
      </c>
    </row>
    <row r="3" ht="15">
      <c r="K3" s="27" t="s">
        <v>117</v>
      </c>
    </row>
    <row r="4" spans="2:11" ht="15.75" customHeight="1">
      <c r="B4" s="28"/>
      <c r="C4" s="57" t="s">
        <v>122</v>
      </c>
      <c r="D4" s="57"/>
      <c r="E4" s="57"/>
      <c r="F4" s="59" t="s">
        <v>26</v>
      </c>
      <c r="G4" s="59"/>
      <c r="H4" s="59"/>
      <c r="I4" s="57" t="s">
        <v>127</v>
      </c>
      <c r="J4" s="57"/>
      <c r="K4" s="57"/>
    </row>
    <row r="5" spans="2:11" ht="71.25">
      <c r="B5" s="29" t="s">
        <v>0</v>
      </c>
      <c r="C5" s="43" t="s">
        <v>59</v>
      </c>
      <c r="D5" s="31" t="s">
        <v>60</v>
      </c>
      <c r="E5" s="45" t="s">
        <v>61</v>
      </c>
      <c r="F5" s="30" t="s">
        <v>59</v>
      </c>
      <c r="G5" s="31" t="s">
        <v>60</v>
      </c>
      <c r="H5" s="45" t="s">
        <v>61</v>
      </c>
      <c r="I5" s="30" t="s">
        <v>59</v>
      </c>
      <c r="J5" s="31" t="s">
        <v>60</v>
      </c>
      <c r="K5" s="45" t="s">
        <v>61</v>
      </c>
    </row>
    <row r="6" spans="2:11" ht="17.25" customHeight="1">
      <c r="B6" s="32" t="s">
        <v>27</v>
      </c>
      <c r="C6" s="41"/>
      <c r="D6" s="41"/>
      <c r="E6" s="46">
        <f>SUM(C6:D6)</f>
        <v>0</v>
      </c>
      <c r="F6" s="41"/>
      <c r="G6" s="41"/>
      <c r="H6" s="46">
        <f aca="true" t="shared" si="0" ref="H6:H16">SUM(F6:G6)</f>
        <v>0</v>
      </c>
      <c r="I6" s="41">
        <v>0</v>
      </c>
      <c r="J6" s="41"/>
      <c r="K6" s="46">
        <f aca="true" t="shared" si="1" ref="K6:K16">SUM(I6:J6)</f>
        <v>0</v>
      </c>
    </row>
    <row r="7" spans="2:11" ht="17.25" customHeight="1">
      <c r="B7" s="32" t="s">
        <v>28</v>
      </c>
      <c r="C7" s="41"/>
      <c r="D7" s="41"/>
      <c r="E7" s="46">
        <f aca="true" t="shared" si="2" ref="E7:E16">SUM(C7:D7)</f>
        <v>0</v>
      </c>
      <c r="F7" s="41"/>
      <c r="G7" s="41"/>
      <c r="H7" s="46">
        <f t="shared" si="0"/>
        <v>0</v>
      </c>
      <c r="I7" s="41">
        <v>0</v>
      </c>
      <c r="J7" s="41"/>
      <c r="K7" s="46">
        <f t="shared" si="1"/>
        <v>0</v>
      </c>
    </row>
    <row r="8" spans="2:11" ht="15.75">
      <c r="B8" s="32" t="s">
        <v>29</v>
      </c>
      <c r="C8" s="41">
        <v>16092</v>
      </c>
      <c r="D8" s="41"/>
      <c r="E8" s="46">
        <f t="shared" si="2"/>
        <v>16092</v>
      </c>
      <c r="F8" s="41"/>
      <c r="G8" s="41"/>
      <c r="H8" s="46">
        <f t="shared" si="0"/>
        <v>0</v>
      </c>
      <c r="I8" s="54">
        <v>35317</v>
      </c>
      <c r="J8" s="41"/>
      <c r="K8" s="46">
        <f t="shared" si="1"/>
        <v>35317</v>
      </c>
    </row>
    <row r="9" spans="2:11" ht="15.75">
      <c r="B9" s="33" t="s">
        <v>30</v>
      </c>
      <c r="C9" s="41"/>
      <c r="D9" s="41"/>
      <c r="E9" s="46">
        <f t="shared" si="2"/>
        <v>0</v>
      </c>
      <c r="F9" s="41"/>
      <c r="G9" s="41"/>
      <c r="H9" s="46">
        <f t="shared" si="0"/>
        <v>0</v>
      </c>
      <c r="I9" s="41"/>
      <c r="J9" s="41"/>
      <c r="K9" s="46">
        <f t="shared" si="1"/>
        <v>0</v>
      </c>
    </row>
    <row r="10" spans="2:11" ht="15.75">
      <c r="B10" s="34" t="s">
        <v>31</v>
      </c>
      <c r="C10" s="41">
        <v>0</v>
      </c>
      <c r="D10" s="41"/>
      <c r="E10" s="46">
        <f t="shared" si="2"/>
        <v>0</v>
      </c>
      <c r="F10" s="41"/>
      <c r="G10" s="41"/>
      <c r="H10" s="46">
        <f t="shared" si="0"/>
        <v>0</v>
      </c>
      <c r="I10" s="41">
        <v>0</v>
      </c>
      <c r="J10" s="41"/>
      <c r="K10" s="46">
        <f t="shared" si="1"/>
        <v>0</v>
      </c>
    </row>
    <row r="11" spans="2:11" ht="15.75">
      <c r="B11" s="34" t="s">
        <v>32</v>
      </c>
      <c r="C11" s="41">
        <v>16092</v>
      </c>
      <c r="D11" s="41"/>
      <c r="E11" s="46">
        <f t="shared" si="2"/>
        <v>16092</v>
      </c>
      <c r="F11" s="41"/>
      <c r="G11" s="41"/>
      <c r="H11" s="46">
        <f t="shared" si="0"/>
        <v>0</v>
      </c>
      <c r="I11" s="54">
        <v>35317</v>
      </c>
      <c r="J11" s="41"/>
      <c r="K11" s="46">
        <f t="shared" si="1"/>
        <v>35317</v>
      </c>
    </row>
    <row r="12" spans="2:11" ht="15.75">
      <c r="B12" s="32" t="s">
        <v>33</v>
      </c>
      <c r="C12" s="41">
        <v>2</v>
      </c>
      <c r="D12" s="41"/>
      <c r="E12" s="46">
        <f t="shared" si="2"/>
        <v>2</v>
      </c>
      <c r="F12" s="41"/>
      <c r="G12" s="41"/>
      <c r="H12" s="46">
        <f t="shared" si="0"/>
        <v>0</v>
      </c>
      <c r="I12" s="54">
        <v>14</v>
      </c>
      <c r="J12" s="41"/>
      <c r="K12" s="46">
        <f t="shared" si="1"/>
        <v>14</v>
      </c>
    </row>
    <row r="13" spans="2:11" ht="15.75">
      <c r="B13" s="32" t="s">
        <v>34</v>
      </c>
      <c r="C13" s="41">
        <v>1</v>
      </c>
      <c r="D13" s="41"/>
      <c r="E13" s="46">
        <f t="shared" si="2"/>
        <v>1</v>
      </c>
      <c r="F13" s="41"/>
      <c r="G13" s="41"/>
      <c r="H13" s="46">
        <f t="shared" si="0"/>
        <v>0</v>
      </c>
      <c r="I13" s="54">
        <v>0</v>
      </c>
      <c r="J13" s="41"/>
      <c r="K13" s="46">
        <f t="shared" si="1"/>
        <v>0</v>
      </c>
    </row>
    <row r="14" spans="2:11" ht="15.75">
      <c r="B14" s="33" t="s">
        <v>30</v>
      </c>
      <c r="C14" s="41"/>
      <c r="D14" s="41"/>
      <c r="E14" s="46">
        <f t="shared" si="2"/>
        <v>0</v>
      </c>
      <c r="F14" s="41"/>
      <c r="G14" s="41"/>
      <c r="H14" s="46">
        <f t="shared" si="0"/>
        <v>0</v>
      </c>
      <c r="I14" s="41"/>
      <c r="J14" s="41"/>
      <c r="K14" s="46">
        <f t="shared" si="1"/>
        <v>0</v>
      </c>
    </row>
    <row r="15" spans="2:11" ht="15.75">
      <c r="B15" s="34" t="s">
        <v>35</v>
      </c>
      <c r="C15" s="41"/>
      <c r="D15" s="41"/>
      <c r="E15" s="46">
        <f t="shared" si="2"/>
        <v>0</v>
      </c>
      <c r="F15" s="41"/>
      <c r="G15" s="41"/>
      <c r="H15" s="46">
        <f t="shared" si="0"/>
        <v>0</v>
      </c>
      <c r="I15" s="41">
        <v>0</v>
      </c>
      <c r="J15" s="41"/>
      <c r="K15" s="46">
        <f t="shared" si="1"/>
        <v>0</v>
      </c>
    </row>
    <row r="16" spans="2:11" ht="20.25" customHeight="1">
      <c r="B16" s="34" t="s">
        <v>32</v>
      </c>
      <c r="C16" s="41"/>
      <c r="D16" s="41"/>
      <c r="E16" s="46">
        <f t="shared" si="2"/>
        <v>0</v>
      </c>
      <c r="F16" s="41"/>
      <c r="G16" s="41"/>
      <c r="H16" s="46">
        <f t="shared" si="0"/>
        <v>0</v>
      </c>
      <c r="I16" s="41"/>
      <c r="J16" s="41"/>
      <c r="K16" s="46">
        <f t="shared" si="1"/>
        <v>0</v>
      </c>
    </row>
    <row r="17" spans="2:11" ht="15.75">
      <c r="B17" s="35" t="s">
        <v>58</v>
      </c>
      <c r="C17" s="36">
        <f>C6+C7+C8+C12+C13</f>
        <v>16095</v>
      </c>
      <c r="D17" s="36">
        <f aca="true" t="shared" si="3" ref="D17:K17">D6+D7+D8+D12+D13</f>
        <v>0</v>
      </c>
      <c r="E17" s="47">
        <f t="shared" si="3"/>
        <v>16095</v>
      </c>
      <c r="F17" s="36">
        <f t="shared" si="3"/>
        <v>0</v>
      </c>
      <c r="G17" s="36">
        <f t="shared" si="3"/>
        <v>0</v>
      </c>
      <c r="H17" s="47">
        <f t="shared" si="3"/>
        <v>0</v>
      </c>
      <c r="I17" s="36">
        <f t="shared" si="3"/>
        <v>35331</v>
      </c>
      <c r="J17" s="36">
        <f t="shared" si="3"/>
        <v>0</v>
      </c>
      <c r="K17" s="47">
        <f t="shared" si="3"/>
        <v>35331</v>
      </c>
    </row>
    <row r="18" spans="2:11" ht="15.75">
      <c r="B18" s="34" t="s">
        <v>36</v>
      </c>
      <c r="C18" s="41">
        <v>16092</v>
      </c>
      <c r="D18" s="41"/>
      <c r="E18" s="46">
        <f aca="true" t="shared" si="4" ref="E18:E25">SUM(C18:D18)</f>
        <v>16092</v>
      </c>
      <c r="F18" s="41"/>
      <c r="G18" s="41"/>
      <c r="H18" s="46">
        <f aca="true" t="shared" si="5" ref="H18:H25">SUM(F18:G18)</f>
        <v>0</v>
      </c>
      <c r="I18" s="54">
        <v>35331</v>
      </c>
      <c r="J18" s="41">
        <v>0</v>
      </c>
      <c r="K18" s="46">
        <f aca="true" t="shared" si="6" ref="K18:K25">SUM(I18:J18)</f>
        <v>35331</v>
      </c>
    </row>
    <row r="19" spans="2:11" ht="15.75">
      <c r="B19" s="32" t="s">
        <v>37</v>
      </c>
      <c r="C19" s="41">
        <v>4585</v>
      </c>
      <c r="D19" s="41"/>
      <c r="E19" s="46">
        <f t="shared" si="4"/>
        <v>4585</v>
      </c>
      <c r="F19" s="41"/>
      <c r="G19" s="41"/>
      <c r="H19" s="46">
        <f t="shared" si="5"/>
        <v>0</v>
      </c>
      <c r="I19" s="54">
        <v>3760</v>
      </c>
      <c r="J19" s="41"/>
      <c r="K19" s="46">
        <f t="shared" si="6"/>
        <v>3760</v>
      </c>
    </row>
    <row r="20" spans="2:11" ht="15.75">
      <c r="B20" s="32" t="s">
        <v>38</v>
      </c>
      <c r="C20" s="41">
        <v>79</v>
      </c>
      <c r="D20" s="41"/>
      <c r="E20" s="46">
        <f t="shared" si="4"/>
        <v>79</v>
      </c>
      <c r="F20" s="41"/>
      <c r="G20" s="41"/>
      <c r="H20" s="46">
        <f t="shared" si="5"/>
        <v>0</v>
      </c>
      <c r="I20" s="54">
        <v>300</v>
      </c>
      <c r="J20" s="41"/>
      <c r="K20" s="46">
        <f t="shared" si="6"/>
        <v>300</v>
      </c>
    </row>
    <row r="21" spans="2:11" ht="15.75">
      <c r="B21" s="34" t="s">
        <v>39</v>
      </c>
      <c r="C21" s="41"/>
      <c r="D21" s="41"/>
      <c r="E21" s="46">
        <f t="shared" si="4"/>
        <v>0</v>
      </c>
      <c r="F21" s="41"/>
      <c r="G21" s="41"/>
      <c r="H21" s="46">
        <f t="shared" si="5"/>
        <v>0</v>
      </c>
      <c r="I21" s="41">
        <v>0</v>
      </c>
      <c r="J21" s="41"/>
      <c r="K21" s="46">
        <f t="shared" si="6"/>
        <v>0</v>
      </c>
    </row>
    <row r="22" spans="2:11" ht="15.75">
      <c r="B22" s="32" t="s">
        <v>40</v>
      </c>
      <c r="C22" s="41">
        <v>0</v>
      </c>
      <c r="D22" s="41"/>
      <c r="E22" s="46">
        <f t="shared" si="4"/>
        <v>0</v>
      </c>
      <c r="F22" s="41"/>
      <c r="G22" s="41"/>
      <c r="H22" s="46">
        <f t="shared" si="5"/>
        <v>0</v>
      </c>
      <c r="I22" s="41">
        <v>30</v>
      </c>
      <c r="J22" s="41"/>
      <c r="K22" s="46">
        <f t="shared" si="6"/>
        <v>30</v>
      </c>
    </row>
    <row r="23" spans="2:11" ht="15.75">
      <c r="B23" s="32" t="s">
        <v>41</v>
      </c>
      <c r="C23" s="41">
        <v>9742</v>
      </c>
      <c r="D23" s="41"/>
      <c r="E23" s="46">
        <f t="shared" si="4"/>
        <v>9742</v>
      </c>
      <c r="F23" s="41"/>
      <c r="G23" s="41"/>
      <c r="H23" s="46">
        <f t="shared" si="5"/>
        <v>0</v>
      </c>
      <c r="I23" s="54">
        <v>25010</v>
      </c>
      <c r="J23" s="41"/>
      <c r="K23" s="46">
        <f t="shared" si="6"/>
        <v>25010</v>
      </c>
    </row>
    <row r="24" spans="2:11" ht="15.75">
      <c r="B24" s="32" t="s">
        <v>42</v>
      </c>
      <c r="C24" s="41"/>
      <c r="D24" s="41"/>
      <c r="E24" s="46">
        <f t="shared" si="4"/>
        <v>0</v>
      </c>
      <c r="F24" s="41"/>
      <c r="G24" s="41"/>
      <c r="H24" s="46">
        <f t="shared" si="5"/>
        <v>0</v>
      </c>
      <c r="I24" s="41"/>
      <c r="J24" s="41"/>
      <c r="K24" s="46">
        <f t="shared" si="6"/>
        <v>0</v>
      </c>
    </row>
    <row r="25" spans="2:11" ht="15.75">
      <c r="B25" s="32" t="s">
        <v>43</v>
      </c>
      <c r="C25" s="41"/>
      <c r="D25" s="41"/>
      <c r="E25" s="46">
        <f t="shared" si="4"/>
        <v>0</v>
      </c>
      <c r="F25" s="41"/>
      <c r="G25" s="41"/>
      <c r="H25" s="46">
        <f t="shared" si="5"/>
        <v>0</v>
      </c>
      <c r="I25" s="41"/>
      <c r="J25" s="41"/>
      <c r="K25" s="46">
        <f t="shared" si="6"/>
        <v>0</v>
      </c>
    </row>
    <row r="26" spans="2:11" ht="15.75">
      <c r="B26" s="35" t="s">
        <v>54</v>
      </c>
      <c r="C26" s="36">
        <f>C19+C20+C22+C23+C24+C25</f>
        <v>14406</v>
      </c>
      <c r="D26" s="36">
        <f aca="true" t="shared" si="7" ref="D26:K26">D19+D20+D22+D23+D24+D25</f>
        <v>0</v>
      </c>
      <c r="E26" s="47">
        <f t="shared" si="7"/>
        <v>14406</v>
      </c>
      <c r="F26" s="36">
        <f t="shared" si="7"/>
        <v>0</v>
      </c>
      <c r="G26" s="36">
        <f t="shared" si="7"/>
        <v>0</v>
      </c>
      <c r="H26" s="47">
        <f t="shared" si="7"/>
        <v>0</v>
      </c>
      <c r="I26" s="36">
        <f t="shared" si="7"/>
        <v>29100</v>
      </c>
      <c r="J26" s="36">
        <f t="shared" si="7"/>
        <v>0</v>
      </c>
      <c r="K26" s="47">
        <f t="shared" si="7"/>
        <v>29100</v>
      </c>
    </row>
    <row r="27" spans="2:11" ht="15.75">
      <c r="B27" s="34" t="s">
        <v>44</v>
      </c>
      <c r="C27" s="41">
        <v>14406</v>
      </c>
      <c r="D27" s="41"/>
      <c r="E27" s="46">
        <f>SUM(C27:D27)</f>
        <v>14406</v>
      </c>
      <c r="F27" s="41"/>
      <c r="G27" s="41"/>
      <c r="H27" s="46">
        <f>SUM(F27:G27)</f>
        <v>0</v>
      </c>
      <c r="I27" s="54" t="s">
        <v>130</v>
      </c>
      <c r="J27" s="41"/>
      <c r="K27" s="55" t="s">
        <v>129</v>
      </c>
    </row>
    <row r="28" spans="2:11" ht="15.75">
      <c r="B28" s="35" t="s">
        <v>55</v>
      </c>
      <c r="C28" s="36">
        <f>C17-C26</f>
        <v>1689</v>
      </c>
      <c r="D28" s="36">
        <f aca="true" t="shared" si="8" ref="D28:K28">D17-D26</f>
        <v>0</v>
      </c>
      <c r="E28" s="47">
        <f t="shared" si="8"/>
        <v>1689</v>
      </c>
      <c r="F28" s="36">
        <f t="shared" si="8"/>
        <v>0</v>
      </c>
      <c r="G28" s="36">
        <f t="shared" si="8"/>
        <v>0</v>
      </c>
      <c r="H28" s="47">
        <f t="shared" si="8"/>
        <v>0</v>
      </c>
      <c r="I28" s="36">
        <f t="shared" si="8"/>
        <v>6231</v>
      </c>
      <c r="J28" s="36">
        <f t="shared" si="8"/>
        <v>0</v>
      </c>
      <c r="K28" s="47">
        <f t="shared" si="8"/>
        <v>6231</v>
      </c>
    </row>
    <row r="29" spans="2:11" ht="15.75">
      <c r="B29" s="32" t="s">
        <v>45</v>
      </c>
      <c r="C29" s="41"/>
      <c r="D29" s="41"/>
      <c r="E29" s="46">
        <f>SUM(C29:D29)</f>
        <v>0</v>
      </c>
      <c r="F29" s="41"/>
      <c r="G29" s="41"/>
      <c r="H29" s="48"/>
      <c r="I29" s="41"/>
      <c r="J29" s="41">
        <v>0</v>
      </c>
      <c r="K29" s="46">
        <v>0</v>
      </c>
    </row>
    <row r="30" spans="2:11" ht="15.75">
      <c r="B30" s="35" t="s">
        <v>56</v>
      </c>
      <c r="C30" s="36">
        <f>C28-C29</f>
        <v>1689</v>
      </c>
      <c r="D30" s="36">
        <f aca="true" t="shared" si="9" ref="D30:K30">D28-D29</f>
        <v>0</v>
      </c>
      <c r="E30" s="47">
        <f t="shared" si="9"/>
        <v>1689</v>
      </c>
      <c r="F30" s="36">
        <f t="shared" si="9"/>
        <v>0</v>
      </c>
      <c r="G30" s="36">
        <f t="shared" si="9"/>
        <v>0</v>
      </c>
      <c r="H30" s="47">
        <f t="shared" si="9"/>
        <v>0</v>
      </c>
      <c r="I30" s="36">
        <f t="shared" si="9"/>
        <v>6231</v>
      </c>
      <c r="J30" s="36">
        <f t="shared" si="9"/>
        <v>0</v>
      </c>
      <c r="K30" s="47">
        <f t="shared" si="9"/>
        <v>6231</v>
      </c>
    </row>
    <row r="31" spans="2:11" ht="15.75">
      <c r="B31" s="32" t="s">
        <v>46</v>
      </c>
      <c r="C31" s="41"/>
      <c r="D31" s="41"/>
      <c r="E31" s="46">
        <f>SUM(C31:D31)</f>
        <v>0</v>
      </c>
      <c r="F31" s="41"/>
      <c r="G31" s="41"/>
      <c r="H31" s="46">
        <f>SUM(F31:G31)</f>
        <v>0</v>
      </c>
      <c r="I31" s="41"/>
      <c r="J31" s="41"/>
      <c r="K31" s="46">
        <f>SUM(I31:J31)</f>
        <v>0</v>
      </c>
    </row>
    <row r="32" spans="2:11" ht="15.75">
      <c r="B32" s="35" t="s">
        <v>57</v>
      </c>
      <c r="C32" s="36">
        <f>C30-C31</f>
        <v>1689</v>
      </c>
      <c r="D32" s="36">
        <f aca="true" t="shared" si="10" ref="D32:K32">D30-D31</f>
        <v>0</v>
      </c>
      <c r="E32" s="47">
        <f t="shared" si="10"/>
        <v>1689</v>
      </c>
      <c r="F32" s="36">
        <f t="shared" si="10"/>
        <v>0</v>
      </c>
      <c r="G32" s="36">
        <f t="shared" si="10"/>
        <v>0</v>
      </c>
      <c r="H32" s="47">
        <f t="shared" si="10"/>
        <v>0</v>
      </c>
      <c r="I32" s="36">
        <f t="shared" si="10"/>
        <v>6231</v>
      </c>
      <c r="J32" s="36">
        <f t="shared" si="10"/>
        <v>0</v>
      </c>
      <c r="K32" s="47">
        <f t="shared" si="10"/>
        <v>6231</v>
      </c>
    </row>
    <row r="33" spans="2:11" s="12" customFormat="1" ht="15.75">
      <c r="B33" s="37"/>
      <c r="C33" s="44"/>
      <c r="D33" s="37"/>
      <c r="E33" s="37"/>
      <c r="F33" s="37"/>
      <c r="G33" s="37"/>
      <c r="H33" s="37"/>
      <c r="I33" s="38"/>
      <c r="J33" s="38"/>
      <c r="K33" s="49"/>
    </row>
    <row r="34" spans="2:11" ht="15.75">
      <c r="B34" s="58" t="s">
        <v>47</v>
      </c>
      <c r="C34" s="58"/>
      <c r="D34" s="58"/>
      <c r="E34" s="52" t="s">
        <v>127</v>
      </c>
      <c r="F34" s="39"/>
      <c r="G34" s="39"/>
      <c r="H34" s="39"/>
      <c r="I34" s="38"/>
      <c r="J34" s="38"/>
      <c r="K34" s="49"/>
    </row>
    <row r="35" spans="2:11" ht="15.75">
      <c r="B35" s="56" t="s">
        <v>48</v>
      </c>
      <c r="C35" s="56"/>
      <c r="D35" s="56"/>
      <c r="E35" s="41">
        <v>0</v>
      </c>
      <c r="F35" s="39"/>
      <c r="G35" s="39"/>
      <c r="H35" s="39"/>
      <c r="I35" s="38"/>
      <c r="J35" s="38"/>
      <c r="K35" s="49"/>
    </row>
    <row r="36" spans="2:11" ht="15.75">
      <c r="B36" s="56" t="s">
        <v>49</v>
      </c>
      <c r="C36" s="56"/>
      <c r="D36" s="56"/>
      <c r="E36" s="41">
        <v>0</v>
      </c>
      <c r="F36" s="39"/>
      <c r="G36" s="39"/>
      <c r="H36" s="39"/>
      <c r="I36" s="38"/>
      <c r="J36" s="38"/>
      <c r="K36" s="38"/>
    </row>
    <row r="37" spans="2:11" ht="34.5" customHeight="1">
      <c r="B37" s="56" t="s">
        <v>50</v>
      </c>
      <c r="C37" s="56"/>
      <c r="D37" s="56"/>
      <c r="E37" s="41">
        <v>0</v>
      </c>
      <c r="F37" s="39"/>
      <c r="G37" s="39"/>
      <c r="H37" s="39"/>
      <c r="I37" s="38"/>
      <c r="J37" s="38"/>
      <c r="K37" s="38"/>
    </row>
    <row r="38" spans="2:11" ht="15.75">
      <c r="B38" s="56" t="s">
        <v>51</v>
      </c>
      <c r="C38" s="56"/>
      <c r="D38" s="56"/>
      <c r="E38" s="41">
        <v>21189</v>
      </c>
      <c r="F38" s="39"/>
      <c r="G38" s="39"/>
      <c r="H38" s="39"/>
      <c r="I38" s="38"/>
      <c r="J38" s="38"/>
      <c r="K38" s="38"/>
    </row>
    <row r="39" spans="2:11" ht="31.5" customHeight="1">
      <c r="B39" s="56" t="s">
        <v>52</v>
      </c>
      <c r="C39" s="56"/>
      <c r="D39" s="56"/>
      <c r="E39" s="41">
        <v>178</v>
      </c>
      <c r="F39" s="39"/>
      <c r="G39" s="39"/>
      <c r="H39" s="39"/>
      <c r="I39" s="38"/>
      <c r="J39" s="38"/>
      <c r="K39" s="38"/>
    </row>
    <row r="40" spans="2:11" ht="15.75">
      <c r="B40" s="56" t="s">
        <v>53</v>
      </c>
      <c r="C40" s="56"/>
      <c r="D40" s="56"/>
      <c r="E40" s="41">
        <v>0</v>
      </c>
      <c r="F40" s="39"/>
      <c r="H40" s="39"/>
      <c r="I40" s="38"/>
      <c r="J40" s="38"/>
      <c r="K40" s="38"/>
    </row>
    <row r="41" ht="15.75">
      <c r="B41" s="40" t="s">
        <v>64</v>
      </c>
    </row>
    <row r="43" ht="15">
      <c r="B43" s="26" t="s">
        <v>128</v>
      </c>
    </row>
    <row r="44" ht="15">
      <c r="E44" s="26" t="s">
        <v>120</v>
      </c>
    </row>
    <row r="45" ht="15">
      <c r="E45" s="26" t="s">
        <v>118</v>
      </c>
    </row>
  </sheetData>
  <sheetProtection/>
  <mergeCells count="10">
    <mergeCell ref="B37:D37"/>
    <mergeCell ref="B38:D38"/>
    <mergeCell ref="B39:D39"/>
    <mergeCell ref="B40:D40"/>
    <mergeCell ref="I4:K4"/>
    <mergeCell ref="B35:D35"/>
    <mergeCell ref="B36:D36"/>
    <mergeCell ref="B34:D34"/>
    <mergeCell ref="C4:E4"/>
    <mergeCell ref="F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31">
      <selection activeCell="A11" sqref="A11:C11"/>
    </sheetView>
  </sheetViews>
  <sheetFormatPr defaultColWidth="9.140625" defaultRowHeight="15"/>
  <cols>
    <col min="1" max="1" width="68.00390625" style="1" customWidth="1"/>
    <col min="2" max="3" width="20.7109375" style="1" customWidth="1"/>
    <col min="4" max="16384" width="9.140625" style="1" customWidth="1"/>
  </cols>
  <sheetData>
    <row r="1" ht="18.75">
      <c r="A1" s="2" t="s">
        <v>124</v>
      </c>
    </row>
    <row r="2" ht="18.75">
      <c r="A2" s="2" t="s">
        <v>104</v>
      </c>
    </row>
    <row r="3" ht="18.75">
      <c r="A3" s="2"/>
    </row>
    <row r="4" spans="1:3" ht="15.75">
      <c r="A4" s="65" t="s">
        <v>65</v>
      </c>
      <c r="B4" s="65"/>
      <c r="C4" s="65"/>
    </row>
    <row r="5" spans="1:3" ht="15.75">
      <c r="A5" s="3" t="s">
        <v>111</v>
      </c>
      <c r="B5" s="61" t="s">
        <v>119</v>
      </c>
      <c r="C5" s="62"/>
    </row>
    <row r="6" spans="1:3" ht="15.75">
      <c r="A6" s="3" t="s">
        <v>115</v>
      </c>
      <c r="B6" s="61" t="s">
        <v>135</v>
      </c>
      <c r="C6" s="62"/>
    </row>
    <row r="7" spans="1:3" ht="15.75">
      <c r="A7" s="3" t="s">
        <v>112</v>
      </c>
      <c r="B7" s="67" t="s">
        <v>139</v>
      </c>
      <c r="C7" s="68"/>
    </row>
    <row r="8" spans="1:3" ht="15.75">
      <c r="A8" s="3" t="s">
        <v>113</v>
      </c>
      <c r="B8" s="69" t="s">
        <v>134</v>
      </c>
      <c r="C8" s="70"/>
    </row>
    <row r="9" spans="1:3" ht="15.75">
      <c r="A9" s="3" t="s">
        <v>114</v>
      </c>
      <c r="B9" s="61" t="s">
        <v>120</v>
      </c>
      <c r="C9" s="62"/>
    </row>
    <row r="10" spans="1:3" ht="15.75">
      <c r="A10" s="65" t="s">
        <v>66</v>
      </c>
      <c r="B10" s="65"/>
      <c r="C10" s="65"/>
    </row>
    <row r="11" spans="1:3" ht="231" customHeight="1">
      <c r="A11" s="72" t="s">
        <v>140</v>
      </c>
      <c r="B11" s="72"/>
      <c r="C11" s="72"/>
    </row>
    <row r="12" spans="1:3" ht="15.75">
      <c r="A12" s="65" t="s">
        <v>67</v>
      </c>
      <c r="B12" s="65"/>
      <c r="C12" s="65"/>
    </row>
    <row r="13" spans="1:3" ht="15.75">
      <c r="A13" s="3" t="s">
        <v>107</v>
      </c>
      <c r="B13" s="61" t="s">
        <v>136</v>
      </c>
      <c r="C13" s="62"/>
    </row>
    <row r="14" spans="1:3" ht="15.75">
      <c r="A14" s="3" t="s">
        <v>108</v>
      </c>
      <c r="B14" s="62" t="s">
        <v>105</v>
      </c>
      <c r="C14" s="62"/>
    </row>
    <row r="15" spans="1:3" ht="51" customHeight="1">
      <c r="A15" s="3" t="s">
        <v>109</v>
      </c>
      <c r="B15" s="71" t="s">
        <v>137</v>
      </c>
      <c r="C15" s="71"/>
    </row>
    <row r="16" spans="1:3" ht="15.75">
      <c r="A16" s="3" t="s">
        <v>110</v>
      </c>
      <c r="B16" s="61" t="s">
        <v>132</v>
      </c>
      <c r="C16" s="62"/>
    </row>
    <row r="17" spans="1:3" ht="42" customHeight="1">
      <c r="A17" s="63" t="s">
        <v>138</v>
      </c>
      <c r="B17" s="64"/>
      <c r="C17" s="64"/>
    </row>
    <row r="18" spans="1:3" ht="15.75">
      <c r="A18" s="65" t="s">
        <v>68</v>
      </c>
      <c r="B18" s="65"/>
      <c r="C18" s="65"/>
    </row>
    <row r="19" spans="1:3" ht="15.75">
      <c r="A19" s="5" t="s">
        <v>69</v>
      </c>
      <c r="B19" s="5" t="s">
        <v>70</v>
      </c>
      <c r="C19" s="5" t="s">
        <v>71</v>
      </c>
    </row>
    <row r="20" spans="1:3" ht="15.75">
      <c r="A20" s="5"/>
      <c r="B20" s="5">
        <v>0</v>
      </c>
      <c r="C20" s="5"/>
    </row>
    <row r="21" spans="1:3" ht="15.75">
      <c r="A21" s="65" t="s">
        <v>72</v>
      </c>
      <c r="B21" s="65"/>
      <c r="C21" s="65"/>
    </row>
    <row r="22" spans="1:3" ht="15.75">
      <c r="A22" s="5" t="s">
        <v>73</v>
      </c>
      <c r="B22" s="5" t="s">
        <v>74</v>
      </c>
      <c r="C22" s="5" t="s">
        <v>75</v>
      </c>
    </row>
    <row r="23" spans="1:3" ht="15.75">
      <c r="A23" s="50" t="s">
        <v>121</v>
      </c>
      <c r="B23" s="5">
        <v>7466</v>
      </c>
      <c r="C23" s="5">
        <v>10179</v>
      </c>
    </row>
    <row r="24" spans="1:3" ht="15.75">
      <c r="A24" t="s">
        <v>123</v>
      </c>
      <c r="B24" s="5">
        <v>2276</v>
      </c>
      <c r="C24" s="5">
        <v>14832</v>
      </c>
    </row>
    <row r="25" spans="1:3" ht="15.75">
      <c r="A25" s="65" t="s">
        <v>76</v>
      </c>
      <c r="B25" s="65"/>
      <c r="C25" s="65"/>
    </row>
    <row r="26" spans="1:3" ht="15.75">
      <c r="A26" s="5" t="s">
        <v>77</v>
      </c>
      <c r="B26" s="5" t="s">
        <v>78</v>
      </c>
      <c r="C26" s="5" t="s">
        <v>79</v>
      </c>
    </row>
    <row r="27" spans="1:3" ht="15.75">
      <c r="A27" s="7" t="s">
        <v>80</v>
      </c>
      <c r="B27" s="5">
        <v>0</v>
      </c>
      <c r="C27" s="5">
        <v>0</v>
      </c>
    </row>
    <row r="28" spans="1:3" ht="15.75">
      <c r="A28" s="65" t="s">
        <v>81</v>
      </c>
      <c r="B28" s="65"/>
      <c r="C28" s="65"/>
    </row>
    <row r="29" spans="1:3" ht="15.75">
      <c r="A29" s="6" t="s">
        <v>82</v>
      </c>
      <c r="B29" s="5" t="s">
        <v>78</v>
      </c>
      <c r="C29" s="5" t="s">
        <v>79</v>
      </c>
    </row>
    <row r="30" spans="1:3" ht="15.75">
      <c r="A30" s="7" t="s">
        <v>83</v>
      </c>
      <c r="B30" s="8">
        <v>16095</v>
      </c>
      <c r="C30" s="9">
        <v>35317</v>
      </c>
    </row>
    <row r="31" spans="1:3" ht="15.75">
      <c r="A31" s="4" t="s">
        <v>30</v>
      </c>
      <c r="B31" s="10"/>
      <c r="C31" s="10"/>
    </row>
    <row r="32" spans="1:3" ht="47.25">
      <c r="A32" s="7" t="s">
        <v>106</v>
      </c>
      <c r="B32" s="9">
        <v>88</v>
      </c>
      <c r="C32" s="9">
        <v>178</v>
      </c>
    </row>
    <row r="33" spans="1:3" ht="15.75">
      <c r="A33" s="7" t="s">
        <v>84</v>
      </c>
      <c r="B33" s="10"/>
      <c r="C33" s="10">
        <v>0</v>
      </c>
    </row>
    <row r="34" spans="1:3" ht="15.75">
      <c r="A34" s="7" t="s">
        <v>85</v>
      </c>
      <c r="B34" s="11">
        <v>7200</v>
      </c>
      <c r="C34" s="11">
        <v>21189</v>
      </c>
    </row>
    <row r="35" spans="1:3" ht="31.5">
      <c r="A35" s="7" t="s">
        <v>86</v>
      </c>
      <c r="B35" s="10">
        <v>0</v>
      </c>
      <c r="C35" s="10">
        <v>0</v>
      </c>
    </row>
    <row r="36" spans="1:3" ht="15.75">
      <c r="A36" s="7" t="s">
        <v>87</v>
      </c>
      <c r="B36" s="11">
        <v>8807</v>
      </c>
      <c r="C36" s="11">
        <v>13950</v>
      </c>
    </row>
    <row r="37" spans="1:3" ht="15.75">
      <c r="A37" s="7" t="s">
        <v>88</v>
      </c>
      <c r="B37" s="11">
        <v>14406</v>
      </c>
      <c r="C37" s="11">
        <v>29100</v>
      </c>
    </row>
    <row r="38" spans="1:3" ht="15.75">
      <c r="A38" s="7" t="s">
        <v>89</v>
      </c>
      <c r="B38" s="11">
        <v>79</v>
      </c>
      <c r="C38" s="11">
        <v>300</v>
      </c>
    </row>
    <row r="39" spans="1:3" ht="15.75">
      <c r="A39" s="7" t="s">
        <v>90</v>
      </c>
      <c r="B39" s="11">
        <v>14406</v>
      </c>
      <c r="C39" s="11">
        <v>29100</v>
      </c>
    </row>
    <row r="40" spans="1:3" ht="15.75">
      <c r="A40" s="7" t="s">
        <v>91</v>
      </c>
      <c r="B40" s="11"/>
      <c r="C40" s="11"/>
    </row>
    <row r="41" spans="1:3" ht="49.5" customHeight="1">
      <c r="A41" s="53" t="s">
        <v>92</v>
      </c>
      <c r="B41" s="11">
        <v>0</v>
      </c>
      <c r="C41" s="11">
        <v>0</v>
      </c>
    </row>
    <row r="42" spans="1:3" ht="15.75">
      <c r="A42" s="13"/>
      <c r="B42" s="66" t="s">
        <v>94</v>
      </c>
      <c r="C42" s="66"/>
    </row>
    <row r="43" spans="1:3" ht="15.75">
      <c r="A43" s="7" t="s">
        <v>93</v>
      </c>
      <c r="B43" s="5" t="s">
        <v>96</v>
      </c>
      <c r="C43" s="5" t="s">
        <v>97</v>
      </c>
    </row>
    <row r="44" spans="1:3" ht="15.75">
      <c r="A44" s="3" t="s">
        <v>95</v>
      </c>
      <c r="B44" s="5" t="str">
        <f>IF((B30+C30)/2&gt;1000,"X","")</f>
        <v>X</v>
      </c>
      <c r="C44" s="5">
        <f>IF((B30+C30)/2&lt;=1000,"X","")</f>
      </c>
    </row>
    <row r="45" spans="1:3" ht="15.75">
      <c r="A45" s="3" t="s">
        <v>98</v>
      </c>
      <c r="B45" s="5" t="str">
        <f>IF(B40+C40&gt;=0,"X","")</f>
        <v>X</v>
      </c>
      <c r="C45" s="5">
        <f>IF(B40+C40&lt;0,"X","")</f>
      </c>
    </row>
    <row r="46" spans="1:3" ht="15.75">
      <c r="A46" s="3" t="s">
        <v>99</v>
      </c>
      <c r="B46" s="5">
        <f>IF((B38+C38-B27-C27)/(B37+C38)&gt;=0.25,"X","")</f>
      </c>
      <c r="C46" s="5" t="str">
        <f>IF((B38+C38-B27-C27)/(B37+C38)&lt;0.25,"X","")</f>
        <v>X</v>
      </c>
    </row>
    <row r="47" spans="1:3" ht="15.75">
      <c r="A47" s="7" t="s">
        <v>100</v>
      </c>
      <c r="B47" s="60"/>
      <c r="C47" s="60"/>
    </row>
    <row r="48" spans="1:3" ht="15.75">
      <c r="A48" s="3" t="s">
        <v>101</v>
      </c>
      <c r="B48" s="5">
        <f>IF((B32+C32)/(B36+C36)&gt;=0.02,"X","")</f>
      </c>
      <c r="C48" s="5" t="str">
        <f>IF((B32+C32)/(B36+C36)&lt;0.02,"X","")</f>
        <v>X</v>
      </c>
    </row>
    <row r="49" spans="1:3" ht="15.75">
      <c r="A49" s="3" t="s">
        <v>102</v>
      </c>
      <c r="B49" s="5" t="str">
        <f>IF((B39+C39)/(B37+C37)&gt;=0.5,"X","")</f>
        <v>X</v>
      </c>
      <c r="C49" s="5">
        <f>IF((B39+C39)/(B37+C37)&lt;0.5,"X","")</f>
      </c>
    </row>
    <row r="50" spans="1:3" ht="15.75">
      <c r="A50" s="3" t="s">
        <v>103</v>
      </c>
      <c r="B50" s="5">
        <f>IF((B41+C41)/2&gt;=10,"X","")</f>
      </c>
      <c r="C50" s="5" t="str">
        <f>IF((B41+C41)/2&lt;10,"X","")</f>
        <v>X</v>
      </c>
    </row>
    <row r="51" ht="15">
      <c r="A51" s="14" t="s">
        <v>116</v>
      </c>
    </row>
    <row r="52" ht="15.75">
      <c r="A52" s="40" t="s">
        <v>64</v>
      </c>
    </row>
    <row r="54" ht="15">
      <c r="A54" s="1" t="s">
        <v>131</v>
      </c>
    </row>
    <row r="55" ht="15">
      <c r="B55" s="1" t="s">
        <v>120</v>
      </c>
    </row>
    <row r="56" ht="15">
      <c r="B56" s="1" t="s">
        <v>118</v>
      </c>
    </row>
  </sheetData>
  <sheetProtection/>
  <mergeCells count="20">
    <mergeCell ref="A10:C10"/>
    <mergeCell ref="B13:C13"/>
    <mergeCell ref="B14:C14"/>
    <mergeCell ref="B15:C15"/>
    <mergeCell ref="A11:C11"/>
    <mergeCell ref="A12:C12"/>
    <mergeCell ref="A4:C4"/>
    <mergeCell ref="B5:C5"/>
    <mergeCell ref="B6:C6"/>
    <mergeCell ref="B7:C7"/>
    <mergeCell ref="B8:C8"/>
    <mergeCell ref="B9:C9"/>
    <mergeCell ref="B47:C47"/>
    <mergeCell ref="B16:C16"/>
    <mergeCell ref="A17:C17"/>
    <mergeCell ref="A18:C18"/>
    <mergeCell ref="A21:C21"/>
    <mergeCell ref="B42:C42"/>
    <mergeCell ref="A25:C25"/>
    <mergeCell ref="A28:C28"/>
  </mergeCells>
  <printOptions/>
  <pageMargins left="0.7" right="0.7" top="0.75" bottom="0.75" header="0.3" footer="0.3"/>
  <pageSetup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Generali-Providencia Zrt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Noszek Csilla</dc:creator>
  <cp:keywords/>
  <dc:description/>
  <cp:lastModifiedBy>Anikó</cp:lastModifiedBy>
  <cp:lastPrinted>2015-06-11T06:33:45Z</cp:lastPrinted>
  <dcterms:created xsi:type="dcterms:W3CDTF">2013-04-24T07:34:28Z</dcterms:created>
  <dcterms:modified xsi:type="dcterms:W3CDTF">2016-02-26T07:10:56Z</dcterms:modified>
  <cp:category/>
  <cp:version/>
  <cp:contentType/>
  <cp:contentStatus/>
</cp:coreProperties>
</file>